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450" windowWidth="14745" windowHeight="8955" activeTab="0"/>
  </bookViews>
  <sheets>
    <sheet name="kalkulačka" sheetId="1" r:id="rId1"/>
  </sheets>
  <definedNames>
    <definedName name="cenypaliv">#REF!</definedName>
    <definedName name="DPH">#REF!</definedName>
    <definedName name="DPHpaliva">#REF!</definedName>
    <definedName name="korekce">'kalkulačka'!$F$22:$J$26</definedName>
    <definedName name="materiály">#REF!</definedName>
    <definedName name="_xlnm.Print_Area" localSheetId="0">'kalkulačka'!$B$1:$N$20</definedName>
    <definedName name="paliva">#REF!</definedName>
    <definedName name="priceModel">#REF!</definedName>
    <definedName name="sklonstrechy">'kalkulačka'!$O$6</definedName>
    <definedName name="typkonstrukce">#REF!</definedName>
  </definedNames>
  <calcPr fullCalcOnLoad="1"/>
</workbook>
</file>

<file path=xl/comments1.xml><?xml version="1.0" encoding="utf-8"?>
<comments xmlns="http://schemas.openxmlformats.org/spreadsheetml/2006/main">
  <authors>
    <author>Martin Matějka</author>
  </authors>
  <commentList>
    <comment ref="K6" authorId="0">
      <text>
        <r>
          <rPr>
            <sz val="8"/>
            <rFont val="Tahoma"/>
            <family val="2"/>
          </rPr>
          <t>mezi krokve</t>
        </r>
      </text>
    </comment>
    <comment ref="K7" authorId="0">
      <text>
        <r>
          <rPr>
            <sz val="8"/>
            <rFont val="Tahoma"/>
            <family val="2"/>
          </rPr>
          <t>přes krokve</t>
        </r>
      </text>
    </comment>
  </commentList>
</comments>
</file>

<file path=xl/sharedStrings.xml><?xml version="1.0" encoding="utf-8"?>
<sst xmlns="http://schemas.openxmlformats.org/spreadsheetml/2006/main" count="66" uniqueCount="46">
  <si>
    <t>λ</t>
  </si>
  <si>
    <t>R</t>
  </si>
  <si>
    <t>Izolační materiál:</t>
  </si>
  <si>
    <t>m²K/W</t>
  </si>
  <si>
    <t>W/m²K</t>
  </si>
  <si>
    <t>cm</t>
  </si>
  <si>
    <t>volitelná tloušťka</t>
  </si>
  <si>
    <t>doporučené pro pasivní dům</t>
  </si>
  <si>
    <r>
      <t>hodnoty</t>
    </r>
    <r>
      <rPr>
        <sz val="8"/>
        <color indexed="23"/>
        <rFont val="Tahoma"/>
        <family val="2"/>
      </rPr>
      <t xml:space="preserve"> </t>
    </r>
    <r>
      <rPr>
        <sz val="7"/>
        <color indexed="23"/>
        <rFont val="Tahoma"/>
        <family val="2"/>
      </rPr>
      <t>(dle ČSN 73 0540-2)</t>
    </r>
  </si>
  <si>
    <t>šikmá (≤ 45°)</t>
  </si>
  <si>
    <t>bez provětrávané mezery</t>
  </si>
  <si>
    <t>hodnoty</t>
  </si>
  <si>
    <t>doporučené</t>
  </si>
  <si>
    <t>šikb</t>
  </si>
  <si>
    <t>šiks</t>
  </si>
  <si>
    <t>strb</t>
  </si>
  <si>
    <t>strs</t>
  </si>
  <si>
    <t>dřevo</t>
  </si>
  <si>
    <t>tloušťka izolačního materiálu 1</t>
  </si>
  <si>
    <t>tloušťka izolačního materiálu 2</t>
  </si>
  <si>
    <t>2. vrstva:</t>
  </si>
  <si>
    <t>1. vrstva:</t>
  </si>
  <si>
    <t>Typ střechy:</t>
  </si>
  <si>
    <t>osová vzdálenost krokví:</t>
  </si>
  <si>
    <t>šířka krokve:</t>
  </si>
  <si>
    <t>výška krokve:</t>
  </si>
  <si>
    <t>Rozměry a vzdálenost krokví:</t>
  </si>
  <si>
    <t>λ (W/mK)</t>
  </si>
  <si>
    <t>NED</t>
  </si>
  <si>
    <t>pasivní dům</t>
  </si>
  <si>
    <t>materiály</t>
  </si>
  <si>
    <t>požadované</t>
  </si>
  <si>
    <t>tepelný odpor R</t>
  </si>
  <si>
    <t>součinitel prostupu tepla U</t>
  </si>
  <si>
    <r>
      <t>VÝPOČET</t>
    </r>
    <r>
      <rPr>
        <b/>
        <sz val="10"/>
        <color indexed="9"/>
        <rFont val="Tahoma"/>
        <family val="2"/>
      </rPr>
      <t xml:space="preserve"> </t>
    </r>
    <r>
      <rPr>
        <b/>
        <sz val="13.5"/>
        <color indexed="9"/>
        <rFont val="Tahoma"/>
        <family val="2"/>
      </rPr>
      <t>TLOUŠŤKY</t>
    </r>
    <r>
      <rPr>
        <b/>
        <sz val="10"/>
        <color indexed="9"/>
        <rFont val="Tahoma"/>
        <family val="2"/>
      </rPr>
      <t xml:space="preserve"> </t>
    </r>
    <r>
      <rPr>
        <b/>
        <sz val="13.5"/>
        <color indexed="9"/>
        <rFont val="Tahoma"/>
        <family val="2"/>
      </rPr>
      <t>TEPELNÉ</t>
    </r>
    <r>
      <rPr>
        <b/>
        <sz val="10"/>
        <color indexed="9"/>
        <rFont val="Tahoma"/>
        <family val="2"/>
      </rPr>
      <t xml:space="preserve"> </t>
    </r>
    <r>
      <rPr>
        <b/>
        <sz val="13.5"/>
        <color indexed="9"/>
        <rFont val="Tahoma"/>
        <family val="2"/>
      </rPr>
      <t>IZOLACE</t>
    </r>
    <r>
      <rPr>
        <b/>
        <sz val="10"/>
        <color indexed="9"/>
        <rFont val="Tahoma"/>
        <family val="2"/>
      </rPr>
      <t xml:space="preserve"> </t>
    </r>
    <r>
      <rPr>
        <b/>
        <sz val="13.5"/>
        <color indexed="9"/>
        <rFont val="Tahoma"/>
        <family val="2"/>
      </rPr>
      <t>ŠIKMÉ</t>
    </r>
    <r>
      <rPr>
        <b/>
        <sz val="10"/>
        <color indexed="9"/>
        <rFont val="Tahoma"/>
        <family val="2"/>
      </rPr>
      <t xml:space="preserve"> </t>
    </r>
    <r>
      <rPr>
        <b/>
        <sz val="13.5"/>
        <color indexed="9"/>
        <rFont val="Tahoma"/>
        <family val="2"/>
      </rPr>
      <t>STŘECHY</t>
    </r>
  </si>
  <si>
    <r>
      <t xml:space="preserve">   doporučené</t>
    </r>
  </si>
  <si>
    <r>
      <t>U</t>
    </r>
    <r>
      <rPr>
        <sz val="6"/>
        <rFont val="Tahoma"/>
        <family val="2"/>
      </rPr>
      <t>N,20</t>
    </r>
  </si>
  <si>
    <r>
      <t>U</t>
    </r>
    <r>
      <rPr>
        <sz val="6"/>
        <rFont val="Tahoma"/>
        <family val="2"/>
      </rPr>
      <t>rec,20</t>
    </r>
  </si>
  <si>
    <r>
      <t>U</t>
    </r>
    <r>
      <rPr>
        <sz val="6"/>
        <rFont val="Tahoma"/>
        <family val="2"/>
      </rPr>
      <t>pas</t>
    </r>
    <r>
      <rPr>
        <sz val="1"/>
        <rFont val="Tahoma"/>
        <family val="2"/>
      </rPr>
      <t xml:space="preserve"> </t>
    </r>
    <r>
      <rPr>
        <sz val="6"/>
        <rFont val="Tahoma"/>
        <family val="2"/>
      </rPr>
      <t>min,20</t>
    </r>
  </si>
  <si>
    <r>
      <t>U</t>
    </r>
    <r>
      <rPr>
        <sz val="6"/>
        <rFont val="Tahoma"/>
        <family val="2"/>
      </rPr>
      <t>pas</t>
    </r>
    <r>
      <rPr>
        <sz val="1"/>
        <rFont val="Tahoma"/>
        <family val="2"/>
      </rPr>
      <t xml:space="preserve"> </t>
    </r>
    <r>
      <rPr>
        <sz val="6"/>
        <rFont val="Tahoma"/>
        <family val="2"/>
      </rPr>
      <t>max,20</t>
    </r>
  </si>
  <si>
    <r>
      <t>U</t>
    </r>
    <r>
      <rPr>
        <sz val="6"/>
        <rFont val="Tahoma"/>
        <family val="2"/>
      </rPr>
      <t>20</t>
    </r>
  </si>
  <si>
    <r>
      <t xml:space="preserve"> </t>
    </r>
    <r>
      <rPr>
        <sz val="7"/>
        <color indexed="22"/>
        <rFont val="Tahoma"/>
        <family val="2"/>
      </rPr>
      <t>podle ČSN 73 0540-2, říjen 2011</t>
    </r>
  </si>
  <si>
    <t>Poznámka: Tato pomůcka slouží ke stanovení orientační tloušťky tepelné izolace v konstrukci šikmé střechy.</t>
  </si>
  <si>
    <t>Rockmin PLUS</t>
  </si>
  <si>
    <t>Superrock</t>
  </si>
  <si>
    <t>Rockton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</si>
</sst>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&quot; cm&quot;;&quot;&quot;;&quot;&quot;"/>
    <numFmt numFmtId="168" formatCode="0&quot; cm&quot;"/>
    <numFmt numFmtId="169" formatCode="0.00&quot; m²K/W&quot;;&quot;&quot;;&quot;&quot;"/>
    <numFmt numFmtId="170" formatCode="0.00&quot; W/m²K&quot;;&quot;&quot;;&quot;&quot;"/>
    <numFmt numFmtId="171" formatCode="0.0&quot; cm&quot;"/>
    <numFmt numFmtId="172" formatCode="0.00&quot; cm&quot;"/>
    <numFmt numFmtId="173" formatCode="0.00&quot; GJ/m²&quot;;&quot;&quot;;&quot;&quot;"/>
    <numFmt numFmtId="174" formatCode="0.00&quot; Kč/m²&quot;;&quot;&quot;;&quot;&quot;"/>
    <numFmt numFmtId="175" formatCode="0.0&quot; Kč/m²&quot;;&quot;&quot;;&quot;&quot;"/>
    <numFmt numFmtId="176" formatCode="0&quot; Kč/m²&quot;;&quot;&quot;;&quot;&quot;"/>
    <numFmt numFmtId="177" formatCode="0.0&quot; GJ/m²&quot;;&quot;&quot;;&quot;&quot;"/>
    <numFmt numFmtId="178" formatCode="0&quot; GJ/m²&quot;;&quot;&quot;;&quot;&quot;"/>
    <numFmt numFmtId="179" formatCode="0.00&quot; GJ&quot;;&quot;&quot;;&quot;&quot;"/>
    <numFmt numFmtId="180" formatCode="0&quot; Kč&quot;;&quot;&quot;;&quot;&quot;"/>
    <numFmt numFmtId="181" formatCode="#,##0&quot; Kč&quot;;&quot;&quot;;&quot;&quot;"/>
    <numFmt numFmtId="182" formatCode="0.0&quot; Kč&quot;;&quot;&quot;;&quot;&quot;"/>
    <numFmt numFmtId="183" formatCode="0.00&quot; Kč&quot;;&quot;&quot;;&quot;&quot;"/>
    <numFmt numFmtId="184" formatCode="#,##0&quot; let&quot;;&quot;&quot;;&quot;&quot;"/>
    <numFmt numFmtId="185" formatCode="#,##0&quot; Kč&quot;"/>
    <numFmt numFmtId="186" formatCode="#,##0&quot; let&quot;;&quot;&quot;;&quot;&quot;;&quot;&quot;"/>
    <numFmt numFmtId="187" formatCode="0.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 &quot;@"/>
    <numFmt numFmtId="192" formatCode="General\%"/>
    <numFmt numFmtId="193" formatCode="0&quot; &quot;"/>
    <numFmt numFmtId="194" formatCode="&quot; &quot;0"/>
    <numFmt numFmtId="195" formatCode="0.000&quot; W/mK&quot;"/>
    <numFmt numFmtId="196" formatCode="0.000&quot; W/m²K&quot;"/>
    <numFmt numFmtId="197" formatCode="0.000&quot; m²K/W&quot;"/>
    <numFmt numFmtId="198" formatCode="0&quot; Kč/GJ&quot;"/>
    <numFmt numFmtId="199" formatCode="0&quot; let&quot;"/>
    <numFmt numFmtId="200" formatCode="&quot; &quot;0.0%"/>
    <numFmt numFmtId="201" formatCode="0.00;&quot;&quot;;&quot;&quot;"/>
    <numFmt numFmtId="202" formatCode="0.00;&quot;&quot;;0"/>
    <numFmt numFmtId="203" formatCode="&quot;-&quot;0"/>
    <numFmt numFmtId="204" formatCode="#,##0;0;0"/>
    <numFmt numFmtId="205" formatCode="#,##0;&quot;0&quot;;0"/>
    <numFmt numFmtId="206" formatCode="0.00000"/>
    <numFmt numFmtId="207" formatCode="0&quot; mm&quot;;&quot;&quot;;&quot;&quot;"/>
    <numFmt numFmtId="208" formatCode="0&quot; mm&quot;"/>
    <numFmt numFmtId="209" formatCode="0.000000"/>
    <numFmt numFmtId="210" formatCode="0.0000000"/>
    <numFmt numFmtId="211" formatCode="0.0&quot; cm&quot;;&quot;&quot;;&quot;&quot;"/>
  </numFmts>
  <fonts count="49">
    <font>
      <sz val="8"/>
      <name val="Tahoma"/>
      <family val="0"/>
    </font>
    <font>
      <sz val="10"/>
      <name val="Tahoma"/>
      <family val="0"/>
    </font>
    <font>
      <sz val="8"/>
      <color indexed="22"/>
      <name val="Tahoma"/>
      <family val="2"/>
    </font>
    <font>
      <sz val="8"/>
      <color indexed="23"/>
      <name val="Tahoma"/>
      <family val="2"/>
    </font>
    <font>
      <b/>
      <sz val="8"/>
      <color indexed="63"/>
      <name val="Tahoma"/>
      <family val="2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sz val="7"/>
      <color indexed="23"/>
      <name val="Tahoma"/>
      <family val="2"/>
    </font>
    <font>
      <sz val="8"/>
      <color indexed="55"/>
      <name val="Tahoma"/>
      <family val="2"/>
    </font>
    <font>
      <b/>
      <sz val="13.5"/>
      <color indexed="9"/>
      <name val="Tahoma"/>
      <family val="2"/>
    </font>
    <font>
      <b/>
      <sz val="10"/>
      <color indexed="9"/>
      <name val="Tahoma"/>
      <family val="2"/>
    </font>
    <font>
      <sz val="6"/>
      <name val="Tahoma"/>
      <family val="2"/>
    </font>
    <font>
      <sz val="1"/>
      <name val="Tahoma"/>
      <family val="2"/>
    </font>
    <font>
      <sz val="4"/>
      <color indexed="22"/>
      <name val="Tahoma"/>
      <family val="2"/>
    </font>
    <font>
      <sz val="7"/>
      <color indexed="22"/>
      <name val="Tahoma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color indexed="20"/>
      <name val="Tahoma"/>
      <family val="2"/>
    </font>
    <font>
      <b/>
      <sz val="8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Cambria"/>
      <family val="2"/>
    </font>
    <font>
      <sz val="8"/>
      <color indexed="19"/>
      <name val="Tahoma"/>
      <family val="2"/>
    </font>
    <font>
      <sz val="8"/>
      <color indexed="52"/>
      <name val="Tahoma"/>
      <family val="2"/>
    </font>
    <font>
      <sz val="8"/>
      <color indexed="17"/>
      <name val="Tahoma"/>
      <family val="2"/>
    </font>
    <font>
      <sz val="8"/>
      <color indexed="10"/>
      <name val="Tahoma"/>
      <family val="2"/>
    </font>
    <font>
      <sz val="8"/>
      <color indexed="62"/>
      <name val="Tahoma"/>
      <family val="2"/>
    </font>
    <font>
      <b/>
      <sz val="8"/>
      <color indexed="52"/>
      <name val="Tahoma"/>
      <family val="2"/>
    </font>
    <font>
      <i/>
      <sz val="8"/>
      <color indexed="23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FA7D00"/>
      <name val="Tahoma"/>
      <family val="2"/>
    </font>
    <font>
      <sz val="8"/>
      <color rgb="FF006100"/>
      <name val="Tahoma"/>
      <family val="2"/>
    </font>
    <font>
      <sz val="8"/>
      <color rgb="FFFF0000"/>
      <name val="Tahoma"/>
      <family val="2"/>
    </font>
    <font>
      <sz val="8"/>
      <color rgb="FF3F3F76"/>
      <name val="Tahoma"/>
      <family val="2"/>
    </font>
    <font>
      <b/>
      <sz val="8"/>
      <color rgb="FFFA7D00"/>
      <name val="Tahoma"/>
      <family val="2"/>
    </font>
    <font>
      <b/>
      <sz val="8"/>
      <color rgb="FF3F3F3F"/>
      <name val="Tahoma"/>
      <family val="2"/>
    </font>
    <font>
      <i/>
      <sz val="8"/>
      <color rgb="FF7F7F7F"/>
      <name val="Tahoma"/>
      <family val="2"/>
    </font>
    <font>
      <b/>
      <sz val="8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>
        <color indexed="55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hair">
        <color indexed="55"/>
      </right>
      <top>
        <color indexed="63"/>
      </top>
      <bottom style="thin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191" fontId="3" fillId="35" borderId="15" xfId="0" applyNumberFormat="1" applyFont="1" applyFill="1" applyBorder="1" applyAlignment="1">
      <alignment vertical="center"/>
    </xf>
    <xf numFmtId="0" fontId="2" fillId="34" borderId="0" xfId="47" applyFont="1" applyFill="1" applyBorder="1" applyAlignment="1">
      <alignment vertical="center"/>
      <protection/>
    </xf>
    <xf numFmtId="0" fontId="0" fillId="35" borderId="16" xfId="0" applyFill="1" applyBorder="1" applyAlignment="1">
      <alignment vertical="center"/>
    </xf>
    <xf numFmtId="191" fontId="3" fillId="35" borderId="17" xfId="0" applyNumberFormat="1" applyFont="1" applyFill="1" applyBorder="1" applyAlignment="1">
      <alignment vertical="center"/>
    </xf>
    <xf numFmtId="191" fontId="3" fillId="35" borderId="18" xfId="0" applyNumberFormat="1" applyFont="1" applyFill="1" applyBorder="1" applyAlignment="1">
      <alignment vertical="center"/>
    </xf>
    <xf numFmtId="0" fontId="0" fillId="35" borderId="19" xfId="0" applyFill="1" applyBorder="1" applyAlignment="1">
      <alignment vertical="top"/>
    </xf>
    <xf numFmtId="191" fontId="3" fillId="35" borderId="20" xfId="0" applyNumberFormat="1" applyFont="1" applyFill="1" applyBorder="1" applyAlignment="1">
      <alignment vertical="top"/>
    </xf>
    <xf numFmtId="1" fontId="0" fillId="35" borderId="21" xfId="0" applyNumberFormat="1" applyFont="1" applyFill="1" applyBorder="1" applyAlignment="1">
      <alignment vertical="center"/>
    </xf>
    <xf numFmtId="1" fontId="0" fillId="35" borderId="22" xfId="0" applyNumberFormat="1" applyFont="1" applyFill="1" applyBorder="1" applyAlignment="1">
      <alignment vertical="center"/>
    </xf>
    <xf numFmtId="1" fontId="0" fillId="35" borderId="23" xfId="0" applyNumberFormat="1" applyFont="1" applyFill="1" applyBorder="1" applyAlignment="1">
      <alignment vertical="top"/>
    </xf>
    <xf numFmtId="1" fontId="0" fillId="35" borderId="24" xfId="0" applyNumberFormat="1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3" fillId="34" borderId="0" xfId="47" applyFont="1" applyFill="1" applyBorder="1" applyAlignment="1">
      <alignment horizontal="center" vertical="center"/>
      <protection/>
    </xf>
    <xf numFmtId="166" fontId="3" fillId="34" borderId="0" xfId="47" applyNumberFormat="1" applyFont="1" applyFill="1" applyBorder="1" applyAlignment="1">
      <alignment vertical="center"/>
      <protection/>
    </xf>
    <xf numFmtId="0" fontId="3" fillId="34" borderId="0" xfId="0" applyFont="1" applyFill="1" applyAlignment="1">
      <alignment vertical="center"/>
    </xf>
    <xf numFmtId="0" fontId="3" fillId="34" borderId="0" xfId="47" applyNumberFormat="1" applyFont="1" applyFill="1" applyBorder="1" applyAlignment="1">
      <alignment vertical="center"/>
      <protection/>
    </xf>
    <xf numFmtId="0" fontId="0" fillId="34" borderId="0" xfId="47" applyFill="1">
      <alignment vertical="center"/>
      <protection/>
    </xf>
    <xf numFmtId="0" fontId="0" fillId="34" borderId="0" xfId="47" applyFill="1" applyBorder="1" applyAlignment="1">
      <alignment/>
      <protection/>
    </xf>
    <xf numFmtId="0" fontId="0" fillId="34" borderId="0" xfId="47" applyFill="1" applyBorder="1" applyAlignment="1">
      <alignment horizontal="centerContinuous"/>
      <protection/>
    </xf>
    <xf numFmtId="0" fontId="3" fillId="0" borderId="25" xfId="47" applyFont="1" applyFill="1" applyBorder="1" applyAlignment="1">
      <alignment/>
      <protection/>
    </xf>
    <xf numFmtId="0" fontId="3" fillId="0" borderId="26" xfId="47" applyFont="1" applyFill="1" applyBorder="1" applyAlignment="1">
      <alignment horizontal="right"/>
      <protection/>
    </xf>
    <xf numFmtId="0" fontId="3" fillId="0" borderId="25" xfId="47" applyFont="1" applyFill="1" applyBorder="1">
      <alignment vertical="center"/>
      <protection/>
    </xf>
    <xf numFmtId="0" fontId="3" fillId="0" borderId="27" xfId="47" applyFont="1" applyFill="1" applyBorder="1" applyAlignment="1">
      <alignment horizontal="right" vertical="center"/>
      <protection/>
    </xf>
    <xf numFmtId="0" fontId="3" fillId="0" borderId="28" xfId="47" applyFont="1" applyFill="1" applyBorder="1" applyAlignment="1">
      <alignment horizontal="right" vertical="center"/>
      <protection/>
    </xf>
    <xf numFmtId="0" fontId="3" fillId="0" borderId="29" xfId="47" applyFont="1" applyFill="1" applyBorder="1" applyAlignment="1">
      <alignment horizontal="right" vertical="center"/>
      <protection/>
    </xf>
    <xf numFmtId="0" fontId="3" fillId="0" borderId="30" xfId="47" applyFont="1" applyFill="1" applyBorder="1" applyAlignment="1">
      <alignment vertical="center"/>
      <protection/>
    </xf>
    <xf numFmtId="0" fontId="3" fillId="0" borderId="31" xfId="47" applyFont="1" applyFill="1" applyBorder="1" applyAlignment="1">
      <alignment vertical="center"/>
      <protection/>
    </xf>
    <xf numFmtId="0" fontId="3" fillId="0" borderId="30" xfId="47" applyFont="1" applyFill="1" applyBorder="1">
      <alignment vertical="center"/>
      <protection/>
    </xf>
    <xf numFmtId="0" fontId="3" fillId="0" borderId="32" xfId="47" applyFont="1" applyFill="1" applyBorder="1">
      <alignment vertical="center"/>
      <protection/>
    </xf>
    <xf numFmtId="0" fontId="3" fillId="0" borderId="0" xfId="47" applyFont="1" applyFill="1" applyBorder="1">
      <alignment vertical="center"/>
      <protection/>
    </xf>
    <xf numFmtId="0" fontId="3" fillId="0" borderId="33" xfId="47" applyFont="1" applyFill="1" applyBorder="1">
      <alignment vertical="center"/>
      <protection/>
    </xf>
    <xf numFmtId="0" fontId="3" fillId="0" borderId="34" xfId="47" applyFont="1" applyFill="1" applyBorder="1" applyAlignment="1">
      <alignment vertical="center"/>
      <protection/>
    </xf>
    <xf numFmtId="0" fontId="3" fillId="0" borderId="35" xfId="47" applyFont="1" applyFill="1" applyBorder="1" applyAlignment="1">
      <alignment vertical="center"/>
      <protection/>
    </xf>
    <xf numFmtId="0" fontId="3" fillId="0" borderId="36" xfId="47" applyFont="1" applyFill="1" applyBorder="1">
      <alignment vertical="center"/>
      <protection/>
    </xf>
    <xf numFmtId="0" fontId="3" fillId="0" borderId="37" xfId="47" applyFont="1" applyFill="1" applyBorder="1">
      <alignment vertical="center"/>
      <protection/>
    </xf>
    <xf numFmtId="0" fontId="3" fillId="0" borderId="38" xfId="47" applyFont="1" applyFill="1" applyBorder="1">
      <alignment vertical="center"/>
      <protection/>
    </xf>
    <xf numFmtId="0" fontId="3" fillId="0" borderId="39" xfId="47" applyFont="1" applyFill="1" applyBorder="1">
      <alignment vertical="center"/>
      <protection/>
    </xf>
    <xf numFmtId="0" fontId="3" fillId="0" borderId="40" xfId="47" applyFont="1" applyFill="1" applyBorder="1" applyAlignment="1">
      <alignment vertical="center"/>
      <protection/>
    </xf>
    <xf numFmtId="166" fontId="3" fillId="0" borderId="41" xfId="47" applyNumberFormat="1" applyFont="1" applyFill="1" applyBorder="1" applyAlignment="1">
      <alignment vertical="center"/>
      <protection/>
    </xf>
    <xf numFmtId="0" fontId="0" fillId="36" borderId="42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13" xfId="0" applyFill="1" applyBorder="1" applyAlignment="1">
      <alignment/>
    </xf>
    <xf numFmtId="0" fontId="9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45" xfId="0" applyFont="1" applyFill="1" applyBorder="1" applyAlignment="1">
      <alignment horizontal="centerContinuous"/>
    </xf>
    <xf numFmtId="0" fontId="0" fillId="37" borderId="46" xfId="0" applyFont="1" applyFill="1" applyBorder="1" applyAlignment="1">
      <alignment horizontal="centerContinuous"/>
    </xf>
    <xf numFmtId="0" fontId="0" fillId="37" borderId="47" xfId="0" applyFont="1" applyFill="1" applyBorder="1" applyAlignment="1">
      <alignment horizontal="centerContinuous"/>
    </xf>
    <xf numFmtId="0" fontId="0" fillId="37" borderId="48" xfId="0" applyFont="1" applyFill="1" applyBorder="1" applyAlignment="1">
      <alignment horizontal="centerContinuous"/>
    </xf>
    <xf numFmtId="0" fontId="0" fillId="37" borderId="49" xfId="0" applyFill="1" applyBorder="1" applyAlignment="1">
      <alignment horizontal="centerContinuous"/>
    </xf>
    <xf numFmtId="0" fontId="0" fillId="37" borderId="48" xfId="0" applyFill="1" applyBorder="1" applyAlignment="1">
      <alignment horizontal="centerContinuous"/>
    </xf>
    <xf numFmtId="0" fontId="0" fillId="37" borderId="50" xfId="0" applyFont="1" applyFill="1" applyBorder="1" applyAlignment="1">
      <alignment horizontal="centerContinuous" vertical="top"/>
    </xf>
    <xf numFmtId="0" fontId="0" fillId="37" borderId="51" xfId="0" applyFont="1" applyFill="1" applyBorder="1" applyAlignment="1">
      <alignment horizontal="centerContinuous" vertical="top"/>
    </xf>
    <xf numFmtId="0" fontId="0" fillId="37" borderId="52" xfId="0" applyFont="1" applyFill="1" applyBorder="1" applyAlignment="1">
      <alignment horizontal="centerContinuous" vertical="top"/>
    </xf>
    <xf numFmtId="0" fontId="0" fillId="37" borderId="51" xfId="0" applyFill="1" applyBorder="1" applyAlignment="1">
      <alignment horizontal="centerContinuous" vertical="top"/>
    </xf>
    <xf numFmtId="0" fontId="0" fillId="37" borderId="53" xfId="0" applyFill="1" applyBorder="1" applyAlignment="1">
      <alignment horizontal="centerContinuous" vertical="top"/>
    </xf>
    <xf numFmtId="0" fontId="13" fillId="36" borderId="0" xfId="0" applyFont="1" applyFill="1" applyBorder="1" applyAlignment="1">
      <alignment vertical="top"/>
    </xf>
    <xf numFmtId="2" fontId="0" fillId="35" borderId="54" xfId="0" applyNumberFormat="1" applyFont="1" applyFill="1" applyBorder="1" applyAlignment="1">
      <alignment vertical="center"/>
    </xf>
    <xf numFmtId="0" fontId="0" fillId="35" borderId="55" xfId="0" applyFont="1" applyFill="1" applyBorder="1" applyAlignment="1">
      <alignment vertical="top"/>
    </xf>
    <xf numFmtId="2" fontId="0" fillId="35" borderId="54" xfId="0" applyNumberFormat="1" applyFont="1" applyFill="1" applyBorder="1" applyAlignment="1">
      <alignment vertical="top"/>
    </xf>
    <xf numFmtId="191" fontId="3" fillId="35" borderId="56" xfId="0" applyNumberFormat="1" applyFont="1" applyFill="1" applyBorder="1" applyAlignment="1">
      <alignment vertical="top"/>
    </xf>
    <xf numFmtId="2" fontId="0" fillId="35" borderId="57" xfId="0" applyNumberFormat="1" applyFont="1" applyFill="1" applyBorder="1" applyAlignment="1">
      <alignment vertical="top"/>
    </xf>
    <xf numFmtId="191" fontId="3" fillId="35" borderId="58" xfId="0" applyNumberFormat="1" applyFont="1" applyFill="1" applyBorder="1" applyAlignment="1">
      <alignment vertical="center"/>
    </xf>
    <xf numFmtId="0" fontId="3" fillId="35" borderId="59" xfId="0" applyFont="1" applyFill="1" applyBorder="1" applyAlignment="1">
      <alignment vertical="center"/>
    </xf>
    <xf numFmtId="2" fontId="3" fillId="35" borderId="11" xfId="0" applyNumberFormat="1" applyFont="1" applyFill="1" applyBorder="1" applyAlignment="1">
      <alignment vertical="center"/>
    </xf>
    <xf numFmtId="191" fontId="3" fillId="35" borderId="12" xfId="0" applyNumberFormat="1" applyFont="1" applyFill="1" applyBorder="1" applyAlignment="1">
      <alignment vertical="center"/>
    </xf>
    <xf numFmtId="2" fontId="3" fillId="35" borderId="60" xfId="0" applyNumberFormat="1" applyFont="1" applyFill="1" applyBorder="1" applyAlignment="1">
      <alignment vertical="center"/>
    </xf>
    <xf numFmtId="191" fontId="3" fillId="35" borderId="61" xfId="0" applyNumberFormat="1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34" borderId="0" xfId="0" applyFill="1" applyAlignment="1" applyProtection="1">
      <alignment/>
      <protection locked="0"/>
    </xf>
    <xf numFmtId="167" fontId="0" fillId="34" borderId="64" xfId="47" applyNumberFormat="1" applyFill="1" applyBorder="1" applyAlignment="1" applyProtection="1">
      <alignment horizontal="center" vertical="center"/>
      <protection locked="0"/>
    </xf>
    <xf numFmtId="167" fontId="0" fillId="34" borderId="65" xfId="47" applyNumberFormat="1" applyFill="1" applyBorder="1" applyAlignment="1" applyProtection="1">
      <alignment horizontal="center" vertical="center"/>
      <protection locked="0"/>
    </xf>
    <xf numFmtId="49" fontId="0" fillId="34" borderId="22" xfId="0" applyNumberForma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49" fontId="0" fillId="34" borderId="67" xfId="0" applyNumberFormat="1" applyFill="1" applyBorder="1" applyAlignment="1" applyProtection="1">
      <alignment vertical="center"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34" borderId="22" xfId="0" applyFill="1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34" borderId="67" xfId="0" applyFill="1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1" fontId="0" fillId="34" borderId="70" xfId="0" applyNumberFormat="1" applyFill="1" applyBorder="1" applyAlignment="1" applyProtection="1">
      <alignment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alkulačka SŠ 200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0FFF0"/>
      <rgbColor rgb="00FAFAFA"/>
      <rgbColor rgb="00F5F5F5"/>
      <rgbColor rgb="00000080"/>
      <rgbColor rgb="00FF00FF"/>
      <rgbColor rgb="00FFFF00"/>
      <rgbColor rgb="0000FFFF"/>
      <rgbColor rgb="00800080"/>
      <rgbColor rgb="00800000"/>
      <rgbColor rgb="00D4F4D4"/>
      <rgbColor rgb="00E8E8E8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D82428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ockwool.cz/" TargetMode="External" /><Relationship Id="rId3" Type="http://schemas.openxmlformats.org/officeDocument/2006/relationships/hyperlink" Target="http://www.rockwool.cz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16</xdr:row>
      <xdr:rowOff>76200</xdr:rowOff>
    </xdr:from>
    <xdr:to>
      <xdr:col>13</xdr:col>
      <xdr:colOff>19050</xdr:colOff>
      <xdr:row>18</xdr:row>
      <xdr:rowOff>123825</xdr:rowOff>
    </xdr:to>
    <xdr:pic>
      <xdr:nvPicPr>
        <xdr:cNvPr id="1" name="Picture 8" descr="RW-CZprin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57175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</xdr:row>
      <xdr:rowOff>9525</xdr:rowOff>
    </xdr:from>
    <xdr:to>
      <xdr:col>12</xdr:col>
      <xdr:colOff>390525</xdr:colOff>
      <xdr:row>1</xdr:row>
      <xdr:rowOff>219075</xdr:rowOff>
    </xdr:to>
    <xdr:pic>
      <xdr:nvPicPr>
        <xdr:cNvPr id="2" name="Picture 37" descr="c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142875"/>
          <a:ext cx="304800" cy="209550"/>
        </a:xfrm>
        <a:prstGeom prst="rect">
          <a:avLst/>
        </a:prstGeom>
        <a:noFill/>
        <a:ln w="9525" cmpd="sng">
          <a:solidFill>
            <a:srgbClr val="E8E8E8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PageLayoutView="0" workbookViewId="0" topLeftCell="B1">
      <selection activeCell="A1" sqref="A1"/>
    </sheetView>
  </sheetViews>
  <sheetFormatPr defaultColWidth="9.33203125" defaultRowHeight="10.5"/>
  <cols>
    <col min="1" max="1" width="2.83203125" style="32" hidden="1" customWidth="1"/>
    <col min="2" max="2" width="3.33203125" style="32" customWidth="1"/>
    <col min="3" max="3" width="25.83203125" style="32" customWidth="1"/>
    <col min="4" max="4" width="10.83203125" style="32" customWidth="1"/>
    <col min="5" max="5" width="7.16015625" style="32" customWidth="1"/>
    <col min="6" max="6" width="10.83203125" style="32" customWidth="1"/>
    <col min="7" max="7" width="7.16015625" style="32" customWidth="1"/>
    <col min="8" max="8" width="10.83203125" style="32" customWidth="1"/>
    <col min="9" max="9" width="7.16015625" style="32" customWidth="1"/>
    <col min="10" max="10" width="10.83203125" style="32" customWidth="1"/>
    <col min="11" max="11" width="7.16015625" style="32" customWidth="1"/>
    <col min="12" max="12" width="10.83203125" style="32" customWidth="1"/>
    <col min="13" max="13" width="7.16015625" style="32" customWidth="1"/>
    <col min="14" max="14" width="3.33203125" style="32" customWidth="1"/>
    <col min="15" max="15" width="2.16015625" style="32" hidden="1" customWidth="1"/>
    <col min="16" max="16" width="6.16015625" style="32" hidden="1" customWidth="1"/>
    <col min="17" max="17" width="5.83203125" style="32" hidden="1" customWidth="1"/>
    <col min="18" max="16384" width="9.33203125" style="32" customWidth="1"/>
  </cols>
  <sheetData>
    <row r="1" spans="1:14" s="7" customFormat="1" ht="10.5">
      <c r="A1" s="90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2:14" s="7" customFormat="1" ht="17.25">
      <c r="B2" s="58"/>
      <c r="C2" s="59" t="s">
        <v>34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2:14" s="7" customFormat="1" ht="11.25" customHeight="1">
      <c r="B3" s="58"/>
      <c r="C3" s="76" t="s">
        <v>41</v>
      </c>
      <c r="D3" s="62"/>
      <c r="E3" s="62"/>
      <c r="F3" s="62"/>
      <c r="G3" s="63"/>
      <c r="H3" s="62"/>
      <c r="I3" s="62"/>
      <c r="J3" s="62"/>
      <c r="K3" s="62"/>
      <c r="L3" s="62"/>
      <c r="M3" s="62"/>
      <c r="N3" s="64"/>
    </row>
    <row r="4" spans="2:14" s="7" customFormat="1" ht="11.25" customHeight="1">
      <c r="B4" s="10"/>
      <c r="C4" s="1"/>
      <c r="D4" s="1"/>
      <c r="E4" s="1"/>
      <c r="F4" s="1"/>
      <c r="G4" s="6"/>
      <c r="H4" s="1"/>
      <c r="I4" s="1"/>
      <c r="J4" s="1"/>
      <c r="K4" s="1"/>
      <c r="L4" s="1"/>
      <c r="M4" s="1"/>
      <c r="N4" s="3"/>
    </row>
    <row r="5" spans="2:17" s="7" customFormat="1" ht="12.75" customHeight="1">
      <c r="B5" s="10"/>
      <c r="C5" s="14" t="s">
        <v>26</v>
      </c>
      <c r="D5" s="1"/>
      <c r="E5" s="1"/>
      <c r="F5" s="14" t="s">
        <v>22</v>
      </c>
      <c r="G5" s="26"/>
      <c r="H5" s="26"/>
      <c r="I5" s="1"/>
      <c r="J5" s="14" t="s">
        <v>2</v>
      </c>
      <c r="K5" s="14"/>
      <c r="L5" s="1"/>
      <c r="M5" s="1"/>
      <c r="N5" s="3"/>
      <c r="O5" s="30"/>
      <c r="P5" s="28" t="s">
        <v>0</v>
      </c>
      <c r="Q5" s="28" t="s">
        <v>1</v>
      </c>
    </row>
    <row r="6" spans="2:17" s="7" customFormat="1" ht="12.75" customHeight="1">
      <c r="B6" s="10"/>
      <c r="C6" s="27" t="s">
        <v>25</v>
      </c>
      <c r="D6" s="91">
        <v>16</v>
      </c>
      <c r="E6" s="1"/>
      <c r="F6" s="93" t="s">
        <v>9</v>
      </c>
      <c r="G6" s="94"/>
      <c r="H6" s="95"/>
      <c r="I6" s="1"/>
      <c r="J6" s="12" t="s">
        <v>21</v>
      </c>
      <c r="K6" s="99" t="s">
        <v>43</v>
      </c>
      <c r="L6" s="100"/>
      <c r="M6" s="1"/>
      <c r="N6" s="3"/>
      <c r="O6" s="28">
        <f>IF(LEFT(F6,1)="š",1,2)</f>
        <v>1</v>
      </c>
      <c r="P6" s="31">
        <f>VLOOKUP(K6,$D$22:$E$26,2,)+0.004</f>
        <v>0.040999999999999995</v>
      </c>
      <c r="Q6" s="29">
        <f>((D8-D7)*$D$6/100/P6+D7*$D$6/100/E26)/D8</f>
        <v>3.5154471544715453</v>
      </c>
    </row>
    <row r="7" spans="2:17" s="7" customFormat="1" ht="12.75" customHeight="1">
      <c r="B7" s="10"/>
      <c r="C7" s="27" t="s">
        <v>24</v>
      </c>
      <c r="D7" s="91">
        <v>12</v>
      </c>
      <c r="E7" s="1"/>
      <c r="F7" s="96" t="s">
        <v>10</v>
      </c>
      <c r="G7" s="97"/>
      <c r="H7" s="98"/>
      <c r="I7" s="1"/>
      <c r="J7" s="12" t="s">
        <v>20</v>
      </c>
      <c r="K7" s="101" t="s">
        <v>43</v>
      </c>
      <c r="L7" s="102"/>
      <c r="M7" s="1"/>
      <c r="N7" s="3"/>
      <c r="O7" s="30"/>
      <c r="P7" s="29">
        <f>VLOOKUP(K7,$D$22:$E$26,2,)+0.004</f>
        <v>0.040999999999999995</v>
      </c>
      <c r="Q7" s="30"/>
    </row>
    <row r="8" spans="2:14" s="7" customFormat="1" ht="12.75" customHeight="1">
      <c r="B8" s="10"/>
      <c r="C8" s="27" t="s">
        <v>23</v>
      </c>
      <c r="D8" s="92">
        <v>90</v>
      </c>
      <c r="E8" s="6"/>
      <c r="F8" s="6"/>
      <c r="G8" s="6"/>
      <c r="H8" s="6"/>
      <c r="I8" s="1"/>
      <c r="J8" s="6"/>
      <c r="K8" s="6"/>
      <c r="L8" s="6"/>
      <c r="M8" s="6"/>
      <c r="N8" s="3"/>
    </row>
    <row r="9" spans="2:14" s="7" customFormat="1" ht="10.5" customHeight="1"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"/>
    </row>
    <row r="10" spans="2:14" s="7" customFormat="1" ht="15.75" customHeight="1">
      <c r="B10" s="10"/>
      <c r="C10" s="88" t="s">
        <v>8</v>
      </c>
      <c r="D10" s="65" t="s">
        <v>31</v>
      </c>
      <c r="E10" s="66"/>
      <c r="F10" s="67" t="s">
        <v>35</v>
      </c>
      <c r="G10" s="66"/>
      <c r="H10" s="67" t="s">
        <v>7</v>
      </c>
      <c r="I10" s="66"/>
      <c r="J10" s="68"/>
      <c r="K10" s="69"/>
      <c r="L10" s="67" t="s">
        <v>6</v>
      </c>
      <c r="M10" s="70"/>
      <c r="N10" s="3"/>
    </row>
    <row r="11" spans="2:14" s="7" customFormat="1" ht="15.75" customHeight="1">
      <c r="B11" s="10"/>
      <c r="C11" s="89"/>
      <c r="D11" s="71" t="s">
        <v>36</v>
      </c>
      <c r="E11" s="72"/>
      <c r="F11" s="73" t="s">
        <v>37</v>
      </c>
      <c r="G11" s="72"/>
      <c r="H11" s="73" t="s">
        <v>38</v>
      </c>
      <c r="I11" s="72"/>
      <c r="J11" s="73" t="s">
        <v>39</v>
      </c>
      <c r="K11" s="74"/>
      <c r="L11" s="71" t="s">
        <v>40</v>
      </c>
      <c r="M11" s="75"/>
      <c r="N11" s="3"/>
    </row>
    <row r="12" spans="2:14" s="7" customFormat="1" ht="12" customHeight="1">
      <c r="B12" s="10"/>
      <c r="C12" s="78" t="s">
        <v>33</v>
      </c>
      <c r="D12" s="79">
        <f>CHOOSE(sklonstrechy,0.24,0.3)</f>
        <v>0.24</v>
      </c>
      <c r="E12" s="80" t="s">
        <v>4</v>
      </c>
      <c r="F12" s="81">
        <f>CHOOSE(sklonstrechy,0.16,0.2)</f>
        <v>0.16</v>
      </c>
      <c r="G12" s="80" t="s">
        <v>4</v>
      </c>
      <c r="H12" s="81">
        <f>CHOOSE(sklonstrechy,0.15,0.18)</f>
        <v>0.15</v>
      </c>
      <c r="I12" s="80" t="s">
        <v>4</v>
      </c>
      <c r="J12" s="81">
        <f>CHOOSE(sklonstrechy,0.1,0.12)</f>
        <v>0.1</v>
      </c>
      <c r="K12" s="80" t="s">
        <v>4</v>
      </c>
      <c r="L12" s="77">
        <f>1/L13</f>
        <v>0.1495622568093385</v>
      </c>
      <c r="M12" s="82" t="s">
        <v>4</v>
      </c>
      <c r="N12" s="3"/>
    </row>
    <row r="13" spans="2:14" s="7" customFormat="1" ht="12" customHeight="1">
      <c r="B13" s="10"/>
      <c r="C13" s="83" t="s">
        <v>32</v>
      </c>
      <c r="D13" s="84">
        <f>1/D12</f>
        <v>4.166666666666667</v>
      </c>
      <c r="E13" s="85" t="s">
        <v>3</v>
      </c>
      <c r="F13" s="86">
        <f>1/F12</f>
        <v>6.25</v>
      </c>
      <c r="G13" s="85" t="s">
        <v>3</v>
      </c>
      <c r="H13" s="86">
        <f>1/H12</f>
        <v>6.666666666666667</v>
      </c>
      <c r="I13" s="85" t="s">
        <v>3</v>
      </c>
      <c r="J13" s="84">
        <f>1/J12</f>
        <v>10</v>
      </c>
      <c r="K13" s="85" t="s">
        <v>3</v>
      </c>
      <c r="L13" s="84">
        <f>(L15-IF(LEFT($F$7,1)="s",5,1)-HLOOKUP(LEFT($F$6,3)&amp;LEFT($F$7,1),korekce,3,))/100/$P$7+$Q$6</f>
        <v>6.686178861788619</v>
      </c>
      <c r="M13" s="87" t="s">
        <v>3</v>
      </c>
      <c r="N13" s="3"/>
    </row>
    <row r="14" spans="2:14" s="7" customFormat="1" ht="12" customHeight="1">
      <c r="B14" s="10"/>
      <c r="C14" s="17" t="s">
        <v>18</v>
      </c>
      <c r="D14" s="22">
        <f>$D$6-IF(LEFT($F$7,1)="s",2,0)</f>
        <v>16</v>
      </c>
      <c r="E14" s="18" t="s">
        <v>5</v>
      </c>
      <c r="F14" s="23">
        <f>$D$6-IF(LEFT($F$7,1)="s",2,0)</f>
        <v>16</v>
      </c>
      <c r="G14" s="18" t="s">
        <v>5</v>
      </c>
      <c r="H14" s="23">
        <f>$D$6-IF(LEFT($F$7,1)="s",2,0)</f>
        <v>16</v>
      </c>
      <c r="I14" s="18" t="s">
        <v>5</v>
      </c>
      <c r="J14" s="22">
        <f>$D$6-IF(LEFT($F$7,1)="s",2,0)</f>
        <v>16</v>
      </c>
      <c r="K14" s="18" t="s">
        <v>5</v>
      </c>
      <c r="L14" s="22">
        <f>$D$6-IF(LEFT($F$7,1)="s",2,0)</f>
        <v>16</v>
      </c>
      <c r="M14" s="19" t="s">
        <v>5</v>
      </c>
      <c r="N14" s="3"/>
    </row>
    <row r="15" spans="2:14" s="7" customFormat="1" ht="12" customHeight="1">
      <c r="B15" s="10"/>
      <c r="C15" s="20" t="s">
        <v>19</v>
      </c>
      <c r="D15" s="24">
        <f>MAX(ROUND($P$7*(D13-$Q$6)*100,0),0)+IF(LEFT($F$7,1)="s",5,1)+HLOOKUP(LEFT($F$6,3)&amp;LEFT($F$7,1),korekce,2,)</f>
        <v>4</v>
      </c>
      <c r="E15" s="21" t="s">
        <v>5</v>
      </c>
      <c r="F15" s="25">
        <f>MAX(ROUND($P$7*(F13-$Q$6)*100,0),0)+IF(LEFT($F$7,1)="s",5,1)+HLOOKUP(LEFT($F$6,3)&amp;LEFT($F$7,1),korekce,3,)</f>
        <v>13</v>
      </c>
      <c r="G15" s="21" t="s">
        <v>5</v>
      </c>
      <c r="H15" s="25">
        <f>MAX(ROUND($P$7*(H13-$Q$6)*100,0),0)+IF(LEFT($F$7,1)="s",5,1)+HLOOKUP(LEFT($F$6,3)&amp;LEFT($F$7,1),korekce,4,)</f>
        <v>15</v>
      </c>
      <c r="I15" s="21" t="s">
        <v>5</v>
      </c>
      <c r="J15" s="24">
        <f>MAX(ROUND($P$7*(J13-$Q$6)*100,0),0)+IF(LEFT($F$7,1)="s",5,1)+HLOOKUP(LEFT($F$6,3)&amp;LEFT($F$7,1),korekce,5,)</f>
        <v>28</v>
      </c>
      <c r="K15" s="21" t="s">
        <v>5</v>
      </c>
      <c r="L15" s="103">
        <v>15</v>
      </c>
      <c r="M15" s="15" t="s">
        <v>5</v>
      </c>
      <c r="N15" s="3"/>
    </row>
    <row r="16" spans="2:14" s="7" customFormat="1" ht="5.25" customHeight="1"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</row>
    <row r="17" spans="2:14" s="7" customFormat="1" ht="10.5">
      <c r="B17" s="10"/>
      <c r="C17" s="13" t="s">
        <v>42</v>
      </c>
      <c r="D17" s="1"/>
      <c r="E17" s="1"/>
      <c r="F17" s="1"/>
      <c r="G17" s="1"/>
      <c r="H17" s="1"/>
      <c r="I17" s="1"/>
      <c r="J17" s="1"/>
      <c r="K17" s="1"/>
      <c r="L17" s="1"/>
      <c r="M17" s="8"/>
      <c r="N17" s="3"/>
    </row>
    <row r="18" spans="2:14" s="7" customFormat="1" ht="5.25" customHeight="1">
      <c r="B18" s="10"/>
      <c r="C18" s="2"/>
      <c r="D18" s="1"/>
      <c r="E18" s="1"/>
      <c r="F18" s="1"/>
      <c r="G18" s="1"/>
      <c r="H18" s="1"/>
      <c r="I18" s="1"/>
      <c r="J18" s="1"/>
      <c r="K18" s="1"/>
      <c r="L18" s="1"/>
      <c r="M18" s="8"/>
      <c r="N18" s="3"/>
    </row>
    <row r="19" spans="2:14" s="7" customFormat="1" ht="10.5">
      <c r="B19" s="10"/>
      <c r="C19" s="9" t="str">
        <f ca="1">"© ROCKWOOL, a.s., Zdeněk Kobza &amp; Martin Matějka, 2006-"&amp;YEAR(TODAY())</f>
        <v>© ROCKWOOL, a.s., Zdeněk Kobza &amp; Martin Matějka, 2006-2013</v>
      </c>
      <c r="D19" s="1"/>
      <c r="E19" s="1"/>
      <c r="F19" s="1"/>
      <c r="G19" s="1"/>
      <c r="H19" s="1"/>
      <c r="I19" s="1"/>
      <c r="J19" s="1"/>
      <c r="K19" s="1"/>
      <c r="L19" s="1"/>
      <c r="M19" s="8"/>
      <c r="N19" s="3"/>
    </row>
    <row r="20" spans="2:14" s="7" customFormat="1" ht="5.25" customHeight="1"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3:6" ht="10.5" hidden="1">
      <c r="C21" s="33"/>
      <c r="D21" s="34"/>
      <c r="E21" s="34"/>
      <c r="F21" s="34"/>
    </row>
    <row r="22" spans="3:10" ht="10.5" hidden="1">
      <c r="C22" s="33"/>
      <c r="D22" s="35" t="s">
        <v>30</v>
      </c>
      <c r="E22" s="36" t="s">
        <v>27</v>
      </c>
      <c r="F22" s="37" t="s">
        <v>11</v>
      </c>
      <c r="G22" s="38" t="s">
        <v>13</v>
      </c>
      <c r="H22" s="39" t="s">
        <v>14</v>
      </c>
      <c r="I22" s="39" t="s">
        <v>15</v>
      </c>
      <c r="J22" s="40" t="s">
        <v>16</v>
      </c>
    </row>
    <row r="23" spans="3:10" ht="10.5" hidden="1">
      <c r="C23" s="16"/>
      <c r="D23" s="41" t="s">
        <v>43</v>
      </c>
      <c r="E23" s="42">
        <v>0.037</v>
      </c>
      <c r="F23" s="43" t="s">
        <v>31</v>
      </c>
      <c r="G23" s="44">
        <v>0</v>
      </c>
      <c r="H23" s="45">
        <v>-1</v>
      </c>
      <c r="I23" s="45">
        <v>0</v>
      </c>
      <c r="J23" s="46">
        <v>-1</v>
      </c>
    </row>
    <row r="24" spans="3:10" ht="10.5" hidden="1">
      <c r="C24" s="16"/>
      <c r="D24" s="41" t="s">
        <v>44</v>
      </c>
      <c r="E24" s="42">
        <v>0.035</v>
      </c>
      <c r="F24" s="43" t="s">
        <v>12</v>
      </c>
      <c r="G24" s="44">
        <v>1</v>
      </c>
      <c r="H24" s="45">
        <v>3</v>
      </c>
      <c r="I24" s="45">
        <v>0</v>
      </c>
      <c r="J24" s="46">
        <v>0</v>
      </c>
    </row>
    <row r="25" spans="3:10" ht="10.5" hidden="1">
      <c r="C25" s="16"/>
      <c r="D25" s="47" t="s">
        <v>45</v>
      </c>
      <c r="E25" s="48">
        <v>0.035</v>
      </c>
      <c r="F25" s="43" t="s">
        <v>28</v>
      </c>
      <c r="G25" s="44">
        <v>1</v>
      </c>
      <c r="H25" s="45">
        <v>3</v>
      </c>
      <c r="I25" s="45">
        <v>0</v>
      </c>
      <c r="J25" s="46">
        <v>0</v>
      </c>
    </row>
    <row r="26" spans="4:10" ht="10.5" hidden="1">
      <c r="D26" s="53" t="s">
        <v>17</v>
      </c>
      <c r="E26" s="54">
        <v>0.16</v>
      </c>
      <c r="F26" s="49" t="s">
        <v>29</v>
      </c>
      <c r="G26" s="50">
        <v>0</v>
      </c>
      <c r="H26" s="51">
        <v>0</v>
      </c>
      <c r="I26" s="51">
        <v>0</v>
      </c>
      <c r="J26" s="52">
        <v>0</v>
      </c>
    </row>
  </sheetData>
  <sheetProtection password="EAC3" sheet="1" selectLockedCells="1"/>
  <mergeCells count="5">
    <mergeCell ref="C10:C11"/>
    <mergeCell ref="K6:L6"/>
    <mergeCell ref="K7:L7"/>
    <mergeCell ref="F7:H7"/>
    <mergeCell ref="F6:H6"/>
  </mergeCells>
  <dataValidations count="3">
    <dataValidation type="list" allowBlank="1" showInputMessage="1" showErrorMessage="1" sqref="F7">
      <formula1>"bez provětrávané mezery,s provětrávanou mezerou"</formula1>
    </dataValidation>
    <dataValidation type="list" allowBlank="1" showInputMessage="1" sqref="F6:H6">
      <formula1>"šikmá (≤ 45°),strmá (&gt; 45°)"</formula1>
    </dataValidation>
    <dataValidation type="list" allowBlank="1" showInputMessage="1" showErrorMessage="1" sqref="K6:L7">
      <formula1>$D$23:$D$25</formula1>
    </dataValidation>
  </dataValidation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Kobza + Martin Matějka</dc:creator>
  <cp:keywords/>
  <dc:description/>
  <cp:lastModifiedBy>Martin Matějka</cp:lastModifiedBy>
  <cp:lastPrinted>2011-11-28T09:59:06Z</cp:lastPrinted>
  <dcterms:created xsi:type="dcterms:W3CDTF">2002-10-17T07:07:04Z</dcterms:created>
  <dcterms:modified xsi:type="dcterms:W3CDTF">2013-04-09T11:26:35Z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